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2669\Downloads\"/>
    </mc:Choice>
  </mc:AlternateContent>
  <xr:revisionPtr revIDLastSave="0" documentId="13_ncr:1_{BEA26914-2AC4-4D3C-B3B1-74CD68EA26AC}" xr6:coauthVersionLast="36" xr6:coauthVersionMax="47" xr10:uidLastSave="{00000000-0000-0000-0000-000000000000}"/>
  <bookViews>
    <workbookView xWindow="0" yWindow="0" windowWidth="28800" windowHeight="11355" activeTab="2" xr2:uid="{186EBC04-175E-4814-8081-3A2BCF1896D7}"/>
  </bookViews>
  <sheets>
    <sheet name="Production" sheetId="1" r:id="rId1"/>
    <sheet name="Portfolio selection" sheetId="2" r:id="rId2"/>
    <sheet name="Workforce planning" sheetId="3" r:id="rId3"/>
  </sheets>
  <externalReferences>
    <externalReference r:id="rId4"/>
  </externalReferences>
  <definedNames>
    <definedName name="max">'[1]Blending 1'!$B$17:$D$17</definedName>
    <definedName name="min">'[1]Blending 1'!$B$16:$D$16</definedName>
    <definedName name="OneKilo">'[1]Blending 1'!$B$12</definedName>
    <definedName name="solver_adj" localSheetId="1" hidden="1">'Portfolio selection'!$B$17:$B$23</definedName>
    <definedName name="solver_adj" localSheetId="0" hidden="1">Production!$B$11:$B$12</definedName>
    <definedName name="solver_adj" localSheetId="2" hidden="1">'Workforce planning'!$B$15:$H$21</definedName>
    <definedName name="solver_cvg" localSheetId="1" hidden="1">0.0001</definedName>
    <definedName name="solver_cvg" localSheetId="0" hidden="1">0.0001</definedName>
    <definedName name="solver_cvg" localSheetId="2" hidden="1">0.0001</definedName>
    <definedName name="solver_drv" localSheetId="1" hidden="1">2</definedName>
    <definedName name="solver_drv" localSheetId="0" hidden="1">1</definedName>
    <definedName name="solver_drv" localSheetId="2" hidden="1">1</definedName>
    <definedName name="solver_eng" localSheetId="1" hidden="1">2</definedName>
    <definedName name="solver_eng" localSheetId="0" hidden="1">2</definedName>
    <definedName name="solver_eng" localSheetId="2" hidden="1">2</definedName>
    <definedName name="solver_est" localSheetId="1" hidden="1">1</definedName>
    <definedName name="solver_est" localSheetId="0" hidden="1">1</definedName>
    <definedName name="solver_est" localSheetId="2" hidden="1">1</definedName>
    <definedName name="solver_itr" localSheetId="1" hidden="1">2147483647</definedName>
    <definedName name="solver_itr" localSheetId="0" hidden="1">2147483647</definedName>
    <definedName name="solver_itr" localSheetId="2" hidden="1">2147483647</definedName>
    <definedName name="solver_lhs1" localSheetId="1" hidden="1">'Portfolio selection'!$B$17:$B$23</definedName>
    <definedName name="solver_lhs1" localSheetId="0" hidden="1">Production!$B$11:$B$12</definedName>
    <definedName name="solver_lhs1" localSheetId="2" hidden="1">'Workforce planning'!$B$15:$H$21</definedName>
    <definedName name="solver_lhs2" localSheetId="1" hidden="1">'Portfolio selection'!$B$27:$D$27</definedName>
    <definedName name="solver_lhs2" localSheetId="0" hidden="1">Production!$D$17:$E$17</definedName>
    <definedName name="solver_lhs2" localSheetId="2" hidden="1">'Workforce planning'!$B$24:$B$30</definedName>
    <definedName name="solver_lhs3" localSheetId="1" hidden="1">'Portfolio selection'!$I$31:$I$35</definedName>
    <definedName name="solver_lhs4" localSheetId="1" hidden="1">'Portfolio selection'!$I$36</definedName>
    <definedName name="solver_mip" localSheetId="1" hidden="1">2147483647</definedName>
    <definedName name="solver_mip" localSheetId="0" hidden="1">2147483647</definedName>
    <definedName name="solver_mip" localSheetId="2" hidden="1">2147483647</definedName>
    <definedName name="solver_mni" localSheetId="1" hidden="1">30</definedName>
    <definedName name="solver_mni" localSheetId="0" hidden="1">30</definedName>
    <definedName name="solver_mni" localSheetId="2" hidden="1">30</definedName>
    <definedName name="solver_mrt" localSheetId="1" hidden="1">0.075</definedName>
    <definedName name="solver_mrt" localSheetId="0" hidden="1">0.075</definedName>
    <definedName name="solver_mrt" localSheetId="2" hidden="1">0.075</definedName>
    <definedName name="solver_msl" localSheetId="1" hidden="1">2</definedName>
    <definedName name="solver_msl" localSheetId="0" hidden="1">2</definedName>
    <definedName name="solver_msl" localSheetId="2" hidden="1">2</definedName>
    <definedName name="solver_neg" localSheetId="1" hidden="1">1</definedName>
    <definedName name="solver_neg" localSheetId="0" hidden="1">1</definedName>
    <definedName name="solver_neg" localSheetId="2" hidden="1">1</definedName>
    <definedName name="solver_nod" localSheetId="1" hidden="1">2147483647</definedName>
    <definedName name="solver_nod" localSheetId="0" hidden="1">2147483647</definedName>
    <definedName name="solver_nod" localSheetId="2" hidden="1">2147483647</definedName>
    <definedName name="solver_num" localSheetId="1" hidden="1">4</definedName>
    <definedName name="solver_num" localSheetId="0" hidden="1">2</definedName>
    <definedName name="solver_num" localSheetId="2" hidden="1">2</definedName>
    <definedName name="solver_nwt" localSheetId="1" hidden="1">1</definedName>
    <definedName name="solver_nwt" localSheetId="0" hidden="1">1</definedName>
    <definedName name="solver_nwt" localSheetId="2" hidden="1">1</definedName>
    <definedName name="solver_opt" localSheetId="1" hidden="1">'Portfolio selection'!$B$40</definedName>
    <definedName name="solver_opt" localSheetId="0" hidden="1">Production!$B$20</definedName>
    <definedName name="solver_opt" localSheetId="2" hidden="1">'Workforce planning'!$B$33</definedName>
    <definedName name="solver_pre" localSheetId="1" hidden="1">0.000001</definedName>
    <definedName name="solver_pre" localSheetId="0" hidden="1">0.000001</definedName>
    <definedName name="solver_pre" localSheetId="2" hidden="1">0.000001</definedName>
    <definedName name="solver_rbv" localSheetId="1" hidden="1">2</definedName>
    <definedName name="solver_rbv" localSheetId="0" hidden="1">1</definedName>
    <definedName name="solver_rbv" localSheetId="2" hidden="1">1</definedName>
    <definedName name="solver_rel1" localSheetId="1" hidden="1">5</definedName>
    <definedName name="solver_rel1" localSheetId="0" hidden="1">1</definedName>
    <definedName name="solver_rel1" localSheetId="2" hidden="1">4</definedName>
    <definedName name="solver_rel2" localSheetId="1" hidden="1">1</definedName>
    <definedName name="solver_rel2" localSheetId="0" hidden="1">1</definedName>
    <definedName name="solver_rel2" localSheetId="2" hidden="1">3</definedName>
    <definedName name="solver_rel3" localSheetId="1" hidden="1">1</definedName>
    <definedName name="solver_rel4" localSheetId="1" hidden="1">2</definedName>
    <definedName name="solver_rhs1" localSheetId="1" hidden="1">"binary"</definedName>
    <definedName name="solver_rhs1" localSheetId="0" hidden="1">Production!$G$4:$G$5</definedName>
    <definedName name="solver_rhs1" localSheetId="2" hidden="1">"integer"</definedName>
    <definedName name="solver_rhs2" localSheetId="1" hidden="1">'Portfolio selection'!$B$13:$D$13</definedName>
    <definedName name="solver_rhs2" localSheetId="0" hidden="1">Production!$E$7:$F$7</definedName>
    <definedName name="solver_rhs2" localSheetId="2" hidden="1">'Workforce planning'!$B$4:$B$10</definedName>
    <definedName name="solver_rhs3" localSheetId="1" hidden="1">'Portfolio selection'!$K$31:$K$35</definedName>
    <definedName name="solver_rhs4" localSheetId="1" hidden="1">'Portfolio selection'!$K$36</definedName>
    <definedName name="solver_rlx" localSheetId="1" hidden="1">2</definedName>
    <definedName name="solver_rlx" localSheetId="0" hidden="1">2</definedName>
    <definedName name="solver_rlx" localSheetId="2" hidden="1">2</definedName>
    <definedName name="solver_rsd" localSheetId="1" hidden="1">0</definedName>
    <definedName name="solver_rsd" localSheetId="0" hidden="1">0</definedName>
    <definedName name="solver_rsd" localSheetId="2" hidden="1">0</definedName>
    <definedName name="solver_scl" localSheetId="1" hidden="1">2</definedName>
    <definedName name="solver_scl" localSheetId="0" hidden="1">1</definedName>
    <definedName name="solver_scl" localSheetId="2" hidden="1">1</definedName>
    <definedName name="solver_sho" localSheetId="1" hidden="1">2</definedName>
    <definedName name="solver_sho" localSheetId="0" hidden="1">2</definedName>
    <definedName name="solver_sho" localSheetId="2" hidden="1">2</definedName>
    <definedName name="solver_ssz" localSheetId="1" hidden="1">100</definedName>
    <definedName name="solver_ssz" localSheetId="0" hidden="1">100</definedName>
    <definedName name="solver_ssz" localSheetId="2" hidden="1">100</definedName>
    <definedName name="solver_tim" localSheetId="1" hidden="1">2147483647</definedName>
    <definedName name="solver_tim" localSheetId="0" hidden="1">2147483647</definedName>
    <definedName name="solver_tim" localSheetId="2" hidden="1">2147483647</definedName>
    <definedName name="solver_tol" localSheetId="1" hidden="1">0.01</definedName>
    <definedName name="solver_tol" localSheetId="0" hidden="1">0.01</definedName>
    <definedName name="solver_tol" localSheetId="2" hidden="1">0.01</definedName>
    <definedName name="solver_typ" localSheetId="1" hidden="1">1</definedName>
    <definedName name="solver_typ" localSheetId="0" hidden="1">1</definedName>
    <definedName name="solver_typ" localSheetId="2" hidden="1">2</definedName>
    <definedName name="solver_val" localSheetId="1" hidden="1">0</definedName>
    <definedName name="solver_val" localSheetId="0" hidden="1">0</definedName>
    <definedName name="solver_val" localSheetId="2" hidden="1">0</definedName>
    <definedName name="solver_ver" localSheetId="1" hidden="1">3</definedName>
    <definedName name="solver_ver" localSheetId="0" hidden="1">3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3" l="1"/>
  <c r="B30" i="3"/>
  <c r="B29" i="3"/>
  <c r="B28" i="3"/>
  <c r="B27" i="3"/>
  <c r="B26" i="3"/>
  <c r="B25" i="3"/>
  <c r="B24" i="3"/>
  <c r="B14" i="3" a="1"/>
  <c r="D14" i="3" s="1"/>
  <c r="B40" i="2"/>
  <c r="I36" i="2" a="1"/>
  <c r="I36" i="2" s="1"/>
  <c r="I35" i="2" a="1"/>
  <c r="I35" i="2" s="1"/>
  <c r="I34" i="2" a="1"/>
  <c r="I34" i="2" s="1"/>
  <c r="I33" i="2" a="1"/>
  <c r="I33" i="2" s="1"/>
  <c r="I32" i="2" a="1"/>
  <c r="I32" i="2" s="1"/>
  <c r="I31" i="2" a="1"/>
  <c r="I31" i="2" s="1"/>
  <c r="D27" i="2"/>
  <c r="C27" i="2"/>
  <c r="B27" i="2"/>
  <c r="B24" i="2"/>
  <c r="E17" i="1"/>
  <c r="D17" i="1"/>
  <c r="C17" i="1"/>
  <c r="B17" i="1"/>
  <c r="B20" i="1" s="1"/>
  <c r="B14" i="3" l="1"/>
  <c r="E14" i="3"/>
  <c r="F14" i="3"/>
  <c r="G14" i="3"/>
  <c r="H14" i="3"/>
  <c r="C14" i="3"/>
</calcChain>
</file>

<file path=xl/sharedStrings.xml><?xml version="1.0" encoding="utf-8"?>
<sst xmlns="http://schemas.openxmlformats.org/spreadsheetml/2006/main" count="98" uniqueCount="63">
  <si>
    <t>Parameters</t>
  </si>
  <si>
    <t>in $</t>
  </si>
  <si>
    <t>in hours</t>
  </si>
  <si>
    <t>Sell price</t>
  </si>
  <si>
    <t>Raw materials</t>
  </si>
  <si>
    <t>Labour/Overhead costs</t>
  </si>
  <si>
    <t>Finishing</t>
  </si>
  <si>
    <t>Carpentary</t>
  </si>
  <si>
    <t>max sold</t>
  </si>
  <si>
    <t>Soldiers</t>
  </si>
  <si>
    <t>Trains</t>
  </si>
  <si>
    <t>Available</t>
  </si>
  <si>
    <t>Decision variables</t>
  </si>
  <si>
    <t>Constarints</t>
  </si>
  <si>
    <t>materials used</t>
  </si>
  <si>
    <t>Objective</t>
  </si>
  <si>
    <t>max</t>
  </si>
  <si>
    <t>Investment</t>
  </si>
  <si>
    <t>Project N</t>
  </si>
  <si>
    <t>year 1</t>
  </si>
  <si>
    <t>year 2</t>
  </si>
  <si>
    <t>year 3</t>
  </si>
  <si>
    <t>return</t>
  </si>
  <si>
    <t>Available funds</t>
  </si>
  <si>
    <t>Decision Variables</t>
  </si>
  <si>
    <t>Invest in project?</t>
  </si>
  <si>
    <t>N of projects invested to</t>
  </si>
  <si>
    <t>Constraints</t>
  </si>
  <si>
    <t>Invested, $</t>
  </si>
  <si>
    <t>Conditions</t>
  </si>
  <si>
    <t>make all &lt;=</t>
  </si>
  <si>
    <t>x1</t>
  </si>
  <si>
    <t>x2</t>
  </si>
  <si>
    <t>x3</t>
  </si>
  <si>
    <t>x4</t>
  </si>
  <si>
    <t>x5</t>
  </si>
  <si>
    <t>x6</t>
  </si>
  <si>
    <t>x7</t>
  </si>
  <si>
    <t>sum</t>
  </si>
  <si>
    <t>sign</t>
  </si>
  <si>
    <t>RHS</t>
  </si>
  <si>
    <t>constraint 1</t>
  </si>
  <si>
    <t>&lt;=</t>
  </si>
  <si>
    <t>constraint 2</t>
  </si>
  <si>
    <t>constraint 3</t>
  </si>
  <si>
    <t>constraint 4</t>
  </si>
  <si>
    <t>constraint 5</t>
  </si>
  <si>
    <t>constraint 6</t>
  </si>
  <si>
    <t>"="</t>
  </si>
  <si>
    <t>Day</t>
  </si>
  <si>
    <t>requiered number</t>
  </si>
  <si>
    <t>Monday</t>
  </si>
  <si>
    <t>Tuesday</t>
  </si>
  <si>
    <t>Wednesday</t>
  </si>
  <si>
    <t>Thursday</t>
  </si>
  <si>
    <t>Friday</t>
  </si>
  <si>
    <t>Saturday</t>
  </si>
  <si>
    <t>Sunday</t>
  </si>
  <si>
    <t>days off</t>
  </si>
  <si>
    <t>Constarints:</t>
  </si>
  <si>
    <t>Working on  the required day</t>
  </si>
  <si>
    <t>Objective: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</si>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</sst>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20"/>
      <color theme="1"/>
      <name val="Calibri"/>
      <family val="2"/>
      <scheme val="minor"/>
    </font>
    <font>
      <b/>
      <sz val="20"/>
      <color rgb="FFFA7D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9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3" borderId="0" xfId="0" applyFill="1"/>
    <xf numFmtId="0" fontId="0" fillId="4" borderId="0" xfId="0" applyFill="1"/>
    <xf numFmtId="0" fontId="1" fillId="2" borderId="1" xfId="1"/>
    <xf numFmtId="0" fontId="0" fillId="5" borderId="0" xfId="0" applyFill="1"/>
    <xf numFmtId="0" fontId="0" fillId="6" borderId="0" xfId="0" applyFill="1"/>
    <xf numFmtId="0" fontId="0" fillId="0" borderId="0" xfId="0" applyAlignment="1">
      <alignment horizontal="center"/>
    </xf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4\IntroOptimisation\Tutorials\Comp.Labs%202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ending 1"/>
      <sheetName val="Blending 2"/>
      <sheetName val="Production"/>
      <sheetName val="Portfolio selection"/>
      <sheetName val="Workforce planning"/>
    </sheetNames>
    <sheetDataSet>
      <sheetData sheetId="0">
        <row r="12">
          <cell r="B12">
            <v>1</v>
          </cell>
        </row>
        <row r="16">
          <cell r="B16">
            <v>310</v>
          </cell>
          <cell r="C16">
            <v>380</v>
          </cell>
          <cell r="D16">
            <v>130</v>
          </cell>
        </row>
        <row r="17">
          <cell r="B17">
            <v>1000</v>
          </cell>
          <cell r="C17">
            <v>1000</v>
          </cell>
          <cell r="D17">
            <v>150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08DBE-465C-4D7F-A05C-1FD0CB8978ED}">
  <dimension ref="A2:G20"/>
  <sheetViews>
    <sheetView workbookViewId="0">
      <selection activeCell="B17" sqref="B17:E17 B20"/>
    </sheetView>
  </sheetViews>
  <sheetFormatPr defaultRowHeight="26.25" x14ac:dyDescent="0.4"/>
  <cols>
    <col min="3" max="3" width="9.78515625" bestFit="1" customWidth="1"/>
    <col min="6" max="6" width="10.42578125" customWidth="1"/>
  </cols>
  <sheetData>
    <row r="2" spans="1:7" x14ac:dyDescent="0.4">
      <c r="A2" s="1" t="s">
        <v>0</v>
      </c>
      <c r="B2" s="8" t="s">
        <v>1</v>
      </c>
      <c r="C2" s="8"/>
      <c r="D2" s="8"/>
      <c r="E2" s="8" t="s">
        <v>2</v>
      </c>
      <c r="F2" s="8"/>
    </row>
    <row r="3" spans="1:7" ht="78.75" x14ac:dyDescent="0.4"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 x14ac:dyDescent="0.4">
      <c r="A4" t="s">
        <v>9</v>
      </c>
      <c r="B4" s="3">
        <v>27</v>
      </c>
      <c r="C4" s="3">
        <v>10</v>
      </c>
      <c r="D4" s="3">
        <v>14</v>
      </c>
      <c r="E4" s="3">
        <v>2</v>
      </c>
      <c r="F4" s="3">
        <v>1</v>
      </c>
      <c r="G4" s="3">
        <v>40</v>
      </c>
    </row>
    <row r="5" spans="1:7" x14ac:dyDescent="0.4">
      <c r="A5" t="s">
        <v>10</v>
      </c>
      <c r="B5" s="3">
        <v>21</v>
      </c>
      <c r="C5" s="3">
        <v>9</v>
      </c>
      <c r="D5" s="3">
        <v>10</v>
      </c>
      <c r="E5" s="3">
        <v>1</v>
      </c>
      <c r="F5" s="3">
        <v>1</v>
      </c>
      <c r="G5" s="3">
        <v>100</v>
      </c>
    </row>
    <row r="6" spans="1:7" x14ac:dyDescent="0.4">
      <c r="B6" s="3"/>
      <c r="C6" s="3"/>
      <c r="D6" s="3"/>
      <c r="E6" s="3"/>
      <c r="F6" s="3"/>
      <c r="G6" s="3"/>
    </row>
    <row r="7" spans="1:7" x14ac:dyDescent="0.4">
      <c r="A7" t="s">
        <v>11</v>
      </c>
      <c r="B7" s="3"/>
      <c r="C7" s="3">
        <v>1000</v>
      </c>
      <c r="D7" s="3"/>
      <c r="E7" s="3">
        <v>100</v>
      </c>
      <c r="F7" s="3">
        <v>80</v>
      </c>
      <c r="G7" s="3"/>
    </row>
    <row r="10" spans="1:7" x14ac:dyDescent="0.4">
      <c r="A10" s="1" t="s">
        <v>12</v>
      </c>
    </row>
    <row r="11" spans="1:7" x14ac:dyDescent="0.4">
      <c r="A11" t="s">
        <v>9</v>
      </c>
      <c r="B11" s="4">
        <v>20</v>
      </c>
    </row>
    <row r="12" spans="1:7" x14ac:dyDescent="0.4">
      <c r="A12" t="s">
        <v>10</v>
      </c>
      <c r="B12" s="4">
        <v>60</v>
      </c>
    </row>
    <row r="14" spans="1:7" x14ac:dyDescent="0.4">
      <c r="A14" s="1" t="s">
        <v>13</v>
      </c>
    </row>
    <row r="15" spans="1:7" x14ac:dyDescent="0.4">
      <c r="A15" t="s">
        <v>14</v>
      </c>
    </row>
    <row r="16" spans="1:7" ht="78.75" x14ac:dyDescent="0.4">
      <c r="B16" s="2" t="s">
        <v>4</v>
      </c>
      <c r="C16" s="2" t="s">
        <v>5</v>
      </c>
      <c r="D16" s="2" t="s">
        <v>6</v>
      </c>
      <c r="E16" s="2" t="s">
        <v>7</v>
      </c>
    </row>
    <row r="17" spans="1:5" x14ac:dyDescent="0.4">
      <c r="B17" s="5">
        <f>SUMPRODUCT($B$11:$B$12,C4:C5)</f>
        <v>740</v>
      </c>
      <c r="C17" s="5">
        <f>SUMPRODUCT($B$11:$B$12,D4:D5)</f>
        <v>880</v>
      </c>
      <c r="D17" s="5">
        <f>SUMPRODUCT($B$11:$B$12,E4:E5)</f>
        <v>100</v>
      </c>
      <c r="E17" s="5">
        <f>SUMPRODUCT($B$11:$B$12,F4:F5)</f>
        <v>80</v>
      </c>
    </row>
    <row r="19" spans="1:5" x14ac:dyDescent="0.4">
      <c r="A19" s="1" t="s">
        <v>15</v>
      </c>
    </row>
    <row r="20" spans="1:5" x14ac:dyDescent="0.4">
      <c r="A20" t="s">
        <v>16</v>
      </c>
      <c r="B20" s="5">
        <f>SUMPRODUCT(B4:B5,B11:B12)-SUM(B17:C17)</f>
        <v>180</v>
      </c>
    </row>
  </sheetData>
  <mergeCells count="2">
    <mergeCell ref="B2:D2"/>
    <mergeCell ref="E2:F2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7C122-8DDB-497C-B2CD-0E60B790A3FC}">
  <dimension ref="A2:K40"/>
  <sheetViews>
    <sheetView topLeftCell="A25" workbookViewId="0">
      <selection activeCell="E39" sqref="E39"/>
    </sheetView>
  </sheetViews>
  <sheetFormatPr defaultRowHeight="26.25" x14ac:dyDescent="0.4"/>
  <cols>
    <col min="1" max="1" width="15.42578125" customWidth="1"/>
    <col min="2" max="2" width="14.0703125" customWidth="1"/>
  </cols>
  <sheetData>
    <row r="2" spans="1:5" x14ac:dyDescent="0.4">
      <c r="A2" s="1" t="s">
        <v>0</v>
      </c>
    </row>
    <row r="3" spans="1:5" x14ac:dyDescent="0.4">
      <c r="B3" s="8" t="s">
        <v>17</v>
      </c>
      <c r="C3" s="8"/>
      <c r="D3" s="8"/>
    </row>
    <row r="4" spans="1:5" x14ac:dyDescent="0.4">
      <c r="A4" t="s">
        <v>18</v>
      </c>
      <c r="B4" t="s">
        <v>19</v>
      </c>
      <c r="C4" t="s">
        <v>20</v>
      </c>
      <c r="D4" t="s">
        <v>21</v>
      </c>
      <c r="E4" t="s">
        <v>22</v>
      </c>
    </row>
    <row r="5" spans="1:5" x14ac:dyDescent="0.4">
      <c r="A5">
        <v>1</v>
      </c>
      <c r="B5" s="6">
        <v>2</v>
      </c>
      <c r="C5" s="6">
        <v>8</v>
      </c>
      <c r="D5" s="6">
        <v>4</v>
      </c>
      <c r="E5" s="6">
        <v>35</v>
      </c>
    </row>
    <row r="6" spans="1:5" x14ac:dyDescent="0.4">
      <c r="A6">
        <v>2</v>
      </c>
      <c r="B6" s="6">
        <v>5</v>
      </c>
      <c r="C6" s="6">
        <v>4</v>
      </c>
      <c r="D6" s="6">
        <v>10</v>
      </c>
      <c r="E6" s="6">
        <v>22</v>
      </c>
    </row>
    <row r="7" spans="1:5" x14ac:dyDescent="0.4">
      <c r="A7">
        <v>3</v>
      </c>
      <c r="B7" s="6">
        <v>9</v>
      </c>
      <c r="C7" s="6">
        <v>3</v>
      </c>
      <c r="D7" s="6">
        <v>13</v>
      </c>
      <c r="E7" s="6">
        <v>39</v>
      </c>
    </row>
    <row r="8" spans="1:5" x14ac:dyDescent="0.4">
      <c r="A8">
        <v>4</v>
      </c>
      <c r="B8" s="6">
        <v>1</v>
      </c>
      <c r="C8" s="6">
        <v>5</v>
      </c>
      <c r="D8" s="6">
        <v>7</v>
      </c>
      <c r="E8" s="6">
        <v>30</v>
      </c>
    </row>
    <row r="9" spans="1:5" x14ac:dyDescent="0.4">
      <c r="A9">
        <v>5</v>
      </c>
      <c r="B9" s="6">
        <v>11</v>
      </c>
      <c r="C9" s="6">
        <v>6</v>
      </c>
      <c r="D9" s="6">
        <v>3</v>
      </c>
      <c r="E9" s="6">
        <v>31</v>
      </c>
    </row>
    <row r="10" spans="1:5" x14ac:dyDescent="0.4">
      <c r="A10">
        <v>6</v>
      </c>
      <c r="B10" s="6">
        <v>4</v>
      </c>
      <c r="C10" s="6">
        <v>4</v>
      </c>
      <c r="D10" s="6">
        <v>6</v>
      </c>
      <c r="E10" s="6">
        <v>19</v>
      </c>
    </row>
    <row r="11" spans="1:5" x14ac:dyDescent="0.4">
      <c r="A11">
        <v>7</v>
      </c>
      <c r="B11" s="6">
        <v>2</v>
      </c>
      <c r="C11" s="6">
        <v>12</v>
      </c>
      <c r="D11" s="6">
        <v>4</v>
      </c>
      <c r="E11" s="6">
        <v>20</v>
      </c>
    </row>
    <row r="12" spans="1:5" x14ac:dyDescent="0.4">
      <c r="B12" t="s">
        <v>19</v>
      </c>
      <c r="C12" t="s">
        <v>20</v>
      </c>
      <c r="D12" t="s">
        <v>21</v>
      </c>
    </row>
    <row r="13" spans="1:5" x14ac:dyDescent="0.4">
      <c r="A13" t="s">
        <v>23</v>
      </c>
      <c r="B13" s="6">
        <v>33</v>
      </c>
      <c r="C13" s="6">
        <v>40</v>
      </c>
      <c r="D13" s="6">
        <v>41</v>
      </c>
    </row>
    <row r="16" spans="1:5" x14ac:dyDescent="0.4">
      <c r="A16" s="1" t="s">
        <v>24</v>
      </c>
      <c r="B16" t="s">
        <v>25</v>
      </c>
    </row>
    <row r="17" spans="1:11" x14ac:dyDescent="0.4">
      <c r="A17">
        <v>1</v>
      </c>
      <c r="B17" s="4">
        <v>1</v>
      </c>
    </row>
    <row r="18" spans="1:11" x14ac:dyDescent="0.4">
      <c r="A18">
        <v>2</v>
      </c>
      <c r="B18" s="4">
        <v>0</v>
      </c>
    </row>
    <row r="19" spans="1:11" x14ac:dyDescent="0.4">
      <c r="A19">
        <v>3</v>
      </c>
      <c r="B19" s="4">
        <v>1</v>
      </c>
    </row>
    <row r="20" spans="1:11" x14ac:dyDescent="0.4">
      <c r="A20">
        <v>4</v>
      </c>
      <c r="B20" s="4">
        <v>1</v>
      </c>
    </row>
    <row r="21" spans="1:11" x14ac:dyDescent="0.4">
      <c r="A21">
        <v>5</v>
      </c>
      <c r="B21" s="4">
        <v>0</v>
      </c>
    </row>
    <row r="22" spans="1:11" x14ac:dyDescent="0.4">
      <c r="A22">
        <v>6</v>
      </c>
      <c r="B22" s="4">
        <v>0</v>
      </c>
    </row>
    <row r="23" spans="1:11" x14ac:dyDescent="0.4">
      <c r="A23">
        <v>7</v>
      </c>
      <c r="B23" s="4">
        <v>0</v>
      </c>
    </row>
    <row r="24" spans="1:11" x14ac:dyDescent="0.4">
      <c r="A24" t="s">
        <v>26</v>
      </c>
      <c r="B24" s="5">
        <f>SUM(B17:B23)</f>
        <v>3</v>
      </c>
    </row>
    <row r="25" spans="1:11" x14ac:dyDescent="0.4">
      <c r="A25" s="1" t="s">
        <v>27</v>
      </c>
    </row>
    <row r="26" spans="1:11" x14ac:dyDescent="0.4">
      <c r="A26" t="s">
        <v>28</v>
      </c>
      <c r="B26" t="s">
        <v>19</v>
      </c>
      <c r="C26" t="s">
        <v>20</v>
      </c>
      <c r="D26" t="s">
        <v>21</v>
      </c>
    </row>
    <row r="27" spans="1:11" x14ac:dyDescent="0.4">
      <c r="B27" s="5">
        <f>SUMPRODUCT(B5:B11,$B$17:$B$23)</f>
        <v>12</v>
      </c>
      <c r="C27" s="5">
        <f t="shared" ref="C27:D27" si="0">SUMPRODUCT(C5:C11,$B$17:$B$23)</f>
        <v>16</v>
      </c>
      <c r="D27" s="5">
        <f t="shared" si="0"/>
        <v>24</v>
      </c>
    </row>
    <row r="29" spans="1:11" x14ac:dyDescent="0.4">
      <c r="A29" t="s">
        <v>29</v>
      </c>
      <c r="J29" t="s">
        <v>30</v>
      </c>
    </row>
    <row r="30" spans="1:11" x14ac:dyDescent="0.4">
      <c r="B30" t="s">
        <v>31</v>
      </c>
      <c r="C30" t="s">
        <v>32</v>
      </c>
      <c r="D30" t="s">
        <v>33</v>
      </c>
      <c r="E30" t="s">
        <v>34</v>
      </c>
      <c r="F30" t="s">
        <v>35</v>
      </c>
      <c r="G30" t="s">
        <v>36</v>
      </c>
      <c r="H30" t="s">
        <v>37</v>
      </c>
      <c r="I30" t="s">
        <v>38</v>
      </c>
      <c r="J30" t="s">
        <v>39</v>
      </c>
      <c r="K30" t="s">
        <v>40</v>
      </c>
    </row>
    <row r="31" spans="1:11" x14ac:dyDescent="0.4">
      <c r="A31" t="s">
        <v>41</v>
      </c>
      <c r="B31" s="6">
        <v>1</v>
      </c>
      <c r="C31" s="6">
        <v>1</v>
      </c>
      <c r="D31" s="6">
        <v>1</v>
      </c>
      <c r="E31" s="6">
        <v>1</v>
      </c>
      <c r="F31" s="6">
        <v>1</v>
      </c>
      <c r="G31" s="6">
        <v>1</v>
      </c>
      <c r="H31" s="6">
        <v>1</v>
      </c>
      <c r="I31" s="5">
        <f t="array" ref="I31">SUMPRODUCT($B$17:$B$23,TRANSPOSE(B31:H31))</f>
        <v>3</v>
      </c>
      <c r="J31" t="s">
        <v>42</v>
      </c>
      <c r="K31" s="6">
        <v>4</v>
      </c>
    </row>
    <row r="32" spans="1:11" x14ac:dyDescent="0.4">
      <c r="A32" t="s">
        <v>43</v>
      </c>
      <c r="B32" s="6">
        <v>3</v>
      </c>
      <c r="C32" s="6">
        <v>1</v>
      </c>
      <c r="D32" s="6">
        <v>1</v>
      </c>
      <c r="E32" s="6">
        <v>1</v>
      </c>
      <c r="F32" s="6">
        <v>1</v>
      </c>
      <c r="G32" s="6"/>
      <c r="H32" s="6">
        <v>1</v>
      </c>
      <c r="I32" s="5">
        <f t="array" ref="I32">SUMPRODUCT($B$17:$B$23,TRANSPOSE(B32:H32))</f>
        <v>5</v>
      </c>
      <c r="J32" t="s">
        <v>42</v>
      </c>
      <c r="K32" s="6">
        <v>5</v>
      </c>
    </row>
    <row r="33" spans="1:11" x14ac:dyDescent="0.4">
      <c r="A33" t="s">
        <v>44</v>
      </c>
      <c r="B33" s="6"/>
      <c r="C33" s="6">
        <v>2</v>
      </c>
      <c r="D33" s="6">
        <v>-1</v>
      </c>
      <c r="E33" s="6">
        <v>-1</v>
      </c>
      <c r="F33" s="6"/>
      <c r="G33" s="6">
        <v>-1</v>
      </c>
      <c r="H33" s="6"/>
      <c r="I33" s="5">
        <f t="array" ref="I33">SUMPRODUCT($B$17:$B$23,TRANSPOSE(B33:H33))</f>
        <v>-2</v>
      </c>
      <c r="J33" t="s">
        <v>42</v>
      </c>
      <c r="K33" s="6">
        <v>0</v>
      </c>
    </row>
    <row r="34" spans="1:11" x14ac:dyDescent="0.4">
      <c r="A34" t="s">
        <v>45</v>
      </c>
      <c r="B34" s="6"/>
      <c r="C34" s="6">
        <v>-2</v>
      </c>
      <c r="D34" s="6"/>
      <c r="E34" s="6">
        <v>-2</v>
      </c>
      <c r="F34" s="6">
        <v>1</v>
      </c>
      <c r="G34" s="6">
        <v>1</v>
      </c>
      <c r="H34" s="6"/>
      <c r="I34" s="5">
        <f t="array" ref="I34">SUMPRODUCT($B$17:$B$23,TRANSPOSE(B34:H34))</f>
        <v>-2</v>
      </c>
      <c r="J34" t="s">
        <v>42</v>
      </c>
      <c r="K34" s="6">
        <v>0</v>
      </c>
    </row>
    <row r="35" spans="1:11" x14ac:dyDescent="0.4">
      <c r="A35" t="s">
        <v>46</v>
      </c>
      <c r="B35" s="6">
        <v>1</v>
      </c>
      <c r="C35" s="6"/>
      <c r="D35" s="6"/>
      <c r="E35" s="6"/>
      <c r="F35" s="6"/>
      <c r="G35" s="6">
        <v>1</v>
      </c>
      <c r="H35" s="6"/>
      <c r="I35" s="5">
        <f t="array" ref="I35">SUMPRODUCT($B$17:$B$23,TRANSPOSE(B35:H35))</f>
        <v>1</v>
      </c>
      <c r="J35" t="s">
        <v>42</v>
      </c>
      <c r="K35" s="6">
        <v>1</v>
      </c>
    </row>
    <row r="36" spans="1:11" x14ac:dyDescent="0.4">
      <c r="A36" t="s">
        <v>47</v>
      </c>
      <c r="B36" s="6">
        <v>-1</v>
      </c>
      <c r="C36" s="6"/>
      <c r="D36" s="6">
        <v>1</v>
      </c>
      <c r="E36" s="6"/>
      <c r="F36" s="6"/>
      <c r="G36" s="6"/>
      <c r="H36" s="6"/>
      <c r="I36" s="5">
        <f t="array" ref="I36">SUMPRODUCT($B$17:$B$23,TRANSPOSE(B36:H36))</f>
        <v>0</v>
      </c>
      <c r="J36" t="s">
        <v>48</v>
      </c>
      <c r="K36" s="6">
        <v>0</v>
      </c>
    </row>
    <row r="39" spans="1:11" x14ac:dyDescent="0.4">
      <c r="A39" t="s">
        <v>15</v>
      </c>
    </row>
    <row r="40" spans="1:11" x14ac:dyDescent="0.4">
      <c r="A40" t="s">
        <v>16</v>
      </c>
      <c r="B40" s="5">
        <f>SUMPRODUCT(B17:B23,E5:E11)</f>
        <v>104</v>
      </c>
    </row>
  </sheetData>
  <mergeCells count="1">
    <mergeCell ref="B3:D3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2133B-9A37-4E77-A6BB-AAC0D537610B}">
  <dimension ref="A1:H33"/>
  <sheetViews>
    <sheetView tabSelected="1" topLeftCell="A7" workbookViewId="0">
      <selection activeCell="B17" sqref="B17:E17 B20"/>
    </sheetView>
  </sheetViews>
  <sheetFormatPr defaultRowHeight="26.25" x14ac:dyDescent="0.4"/>
  <cols>
    <col min="1" max="1" width="15.85546875" customWidth="1"/>
  </cols>
  <sheetData>
    <row r="1" spans="1:8" x14ac:dyDescent="0.4">
      <c r="A1" s="1" t="s">
        <v>0</v>
      </c>
    </row>
    <row r="3" spans="1:8" x14ac:dyDescent="0.4">
      <c r="A3" t="s">
        <v>49</v>
      </c>
      <c r="B3" t="s">
        <v>50</v>
      </c>
    </row>
    <row r="4" spans="1:8" x14ac:dyDescent="0.4">
      <c r="A4" t="s">
        <v>51</v>
      </c>
      <c r="B4" s="6">
        <v>20</v>
      </c>
    </row>
    <row r="5" spans="1:8" x14ac:dyDescent="0.4">
      <c r="A5" t="s">
        <v>52</v>
      </c>
      <c r="B5" s="6">
        <v>13</v>
      </c>
    </row>
    <row r="6" spans="1:8" x14ac:dyDescent="0.4">
      <c r="A6" t="s">
        <v>53</v>
      </c>
      <c r="B6" s="6">
        <v>10</v>
      </c>
    </row>
    <row r="7" spans="1:8" x14ac:dyDescent="0.4">
      <c r="A7" t="s">
        <v>54</v>
      </c>
      <c r="B7" s="6">
        <v>12</v>
      </c>
    </row>
    <row r="8" spans="1:8" x14ac:dyDescent="0.4">
      <c r="A8" t="s">
        <v>55</v>
      </c>
      <c r="B8" s="6">
        <v>15</v>
      </c>
    </row>
    <row r="9" spans="1:8" x14ac:dyDescent="0.4">
      <c r="A9" t="s">
        <v>56</v>
      </c>
      <c r="B9" s="6">
        <v>11</v>
      </c>
    </row>
    <row r="10" spans="1:8" x14ac:dyDescent="0.4">
      <c r="A10" t="s">
        <v>57</v>
      </c>
      <c r="B10" s="6">
        <v>17</v>
      </c>
    </row>
    <row r="13" spans="1:8" x14ac:dyDescent="0.4">
      <c r="A13" s="1" t="s">
        <v>12</v>
      </c>
      <c r="B13" t="s">
        <v>58</v>
      </c>
    </row>
    <row r="14" spans="1:8" x14ac:dyDescent="0.4">
      <c r="B14" t="str">
        <f t="array" ref="B14:H14">TRANSPOSE(A15:A21)</f>
        <v>Monday</v>
      </c>
      <c r="C14" t="str">
        <v>Tuesday</v>
      </c>
      <c r="D14" t="str">
        <v>Wednesday</v>
      </c>
      <c r="E14" t="str">
        <v>Thursday</v>
      </c>
      <c r="F14" t="str">
        <v>Friday</v>
      </c>
      <c r="G14" t="str">
        <v>Saturday</v>
      </c>
      <c r="H14" t="str">
        <v>Sunday</v>
      </c>
    </row>
    <row r="15" spans="1:8" x14ac:dyDescent="0.4">
      <c r="A15" t="s">
        <v>51</v>
      </c>
      <c r="B15" s="4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</row>
    <row r="16" spans="1:8" x14ac:dyDescent="0.4">
      <c r="A16" t="s">
        <v>52</v>
      </c>
      <c r="B16">
        <v>0</v>
      </c>
      <c r="C16" s="4">
        <v>0</v>
      </c>
      <c r="D16" s="7">
        <v>0</v>
      </c>
      <c r="E16" s="7">
        <v>7</v>
      </c>
      <c r="F16" s="7">
        <v>0</v>
      </c>
      <c r="G16" s="7">
        <v>0</v>
      </c>
      <c r="H16" s="7">
        <v>0</v>
      </c>
    </row>
    <row r="17" spans="1:8" x14ac:dyDescent="0.4">
      <c r="A17" t="s">
        <v>53</v>
      </c>
      <c r="B17">
        <v>0</v>
      </c>
      <c r="C17">
        <v>0</v>
      </c>
      <c r="D17" s="4">
        <v>0</v>
      </c>
      <c r="E17" s="7">
        <v>1</v>
      </c>
      <c r="F17" s="7">
        <v>5</v>
      </c>
      <c r="G17" s="7">
        <v>4</v>
      </c>
      <c r="H17" s="7">
        <v>0</v>
      </c>
    </row>
    <row r="18" spans="1:8" x14ac:dyDescent="0.4">
      <c r="A18" t="s">
        <v>54</v>
      </c>
      <c r="B18">
        <v>0</v>
      </c>
      <c r="C18">
        <v>0</v>
      </c>
      <c r="D18">
        <v>0</v>
      </c>
      <c r="E18" s="4">
        <v>0</v>
      </c>
      <c r="F18" s="7">
        <v>0</v>
      </c>
      <c r="G18" s="7">
        <v>0</v>
      </c>
      <c r="H18" s="7">
        <v>0</v>
      </c>
    </row>
    <row r="19" spans="1:8" x14ac:dyDescent="0.4">
      <c r="A19" t="s">
        <v>55</v>
      </c>
      <c r="B19">
        <v>0</v>
      </c>
      <c r="C19">
        <v>0</v>
      </c>
      <c r="D19">
        <v>0</v>
      </c>
      <c r="E19">
        <v>0</v>
      </c>
      <c r="F19" s="4">
        <v>0</v>
      </c>
      <c r="G19" s="7">
        <v>0</v>
      </c>
      <c r="H19" s="7">
        <v>0</v>
      </c>
    </row>
    <row r="20" spans="1:8" x14ac:dyDescent="0.4">
      <c r="A20" t="s">
        <v>56</v>
      </c>
      <c r="B20">
        <v>0</v>
      </c>
      <c r="C20">
        <v>0</v>
      </c>
      <c r="D20">
        <v>0</v>
      </c>
      <c r="E20">
        <v>0</v>
      </c>
      <c r="F20">
        <v>0</v>
      </c>
      <c r="G20" s="4">
        <v>0</v>
      </c>
      <c r="H20" s="7">
        <v>3</v>
      </c>
    </row>
    <row r="21" spans="1:8" x14ac:dyDescent="0.4">
      <c r="A21" t="s">
        <v>57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 s="4">
        <v>0</v>
      </c>
    </row>
    <row r="23" spans="1:8" x14ac:dyDescent="0.4">
      <c r="A23" s="1" t="s">
        <v>59</v>
      </c>
      <c r="B23" t="s">
        <v>60</v>
      </c>
    </row>
    <row r="24" spans="1:8" x14ac:dyDescent="0.4">
      <c r="A24" t="s">
        <v>51</v>
      </c>
      <c r="B24" s="5">
        <f>SUM(D16:H16)+SUM(E17:H17)+SUM(F18:H18)+SUM(G19:H19)+H20</f>
        <v>20</v>
      </c>
    </row>
    <row r="25" spans="1:8" x14ac:dyDescent="0.4">
      <c r="A25" t="s">
        <v>52</v>
      </c>
      <c r="B25" s="5">
        <f>SUM(D15:H15)+SUM(E17:H17)+SUM(F18:H18)+SUM(G19:H19)+H20</f>
        <v>13</v>
      </c>
    </row>
    <row r="26" spans="1:8" x14ac:dyDescent="0.4">
      <c r="A26" t="s">
        <v>53</v>
      </c>
      <c r="B26" s="5">
        <f>SUM(E15:H15)+C15+SUM(E16:H16)+SUM(F18:H18)+G19+H19+H20</f>
        <v>10</v>
      </c>
    </row>
    <row r="27" spans="1:8" x14ac:dyDescent="0.4">
      <c r="A27" t="s">
        <v>54</v>
      </c>
      <c r="B27" s="5">
        <f>C15+SUM(D15:D16)+SUM(F15:H17)+G19+H19+H20</f>
        <v>12</v>
      </c>
    </row>
    <row r="28" spans="1:8" x14ac:dyDescent="0.4">
      <c r="A28" t="s">
        <v>55</v>
      </c>
      <c r="B28" s="5">
        <f>SUM(D15:E16)+C15+E17+SUM(G15:H18)+H20</f>
        <v>15</v>
      </c>
    </row>
    <row r="29" spans="1:8" x14ac:dyDescent="0.4">
      <c r="A29" t="s">
        <v>56</v>
      </c>
      <c r="B29" s="5">
        <f>SUM(H15:H19)+SUM(F15:F18)+SUM(D15:E16)+E17+C15</f>
        <v>13</v>
      </c>
    </row>
    <row r="30" spans="1:8" x14ac:dyDescent="0.4">
      <c r="A30" t="s">
        <v>57</v>
      </c>
      <c r="B30" s="5">
        <f>SUM(C15:G15)+SUM(D16:G16)+SUM(E17:G17)+SUM(F18:G18)+G19</f>
        <v>17</v>
      </c>
    </row>
    <row r="32" spans="1:8" x14ac:dyDescent="0.4">
      <c r="A32" s="1" t="s">
        <v>61</v>
      </c>
    </row>
    <row r="33" spans="1:2" x14ac:dyDescent="0.4">
      <c r="A33" t="s">
        <v>62</v>
      </c>
      <c r="B33" s="5">
        <f>SUM(B15:H21)</f>
        <v>20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Production</vt:lpstr>
      <vt:lpstr>Portfolio selection</vt:lpstr>
      <vt:lpstr>Workforce planning</vt:lpstr>
    </vt:vector>
  </TitlesOfParts>
  <Company>University of Technology Sydney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Memar</dc:creator>
  <cp:lastModifiedBy>Julia Memar</cp:lastModifiedBy>
  <dcterms:created xsi:type="dcterms:W3CDTF">2024-07-15T01:41:51Z</dcterms:created>
  <dcterms:modified xsi:type="dcterms:W3CDTF">2025-08-13T01:34:19Z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1a6c3db-1667-4f49-995a-8b9973972958_Enabled">
    <vt:lpwstr>true</vt:lpwstr>
  </property>
  <property fmtid="{D5CDD505-2E9C-101B-9397-08002B2CF9AE}" pid="3" name="MSIP_Label_51a6c3db-1667-4f49-995a-8b9973972958_SetDate">
    <vt:lpwstr>2024-07-15T01:41:51Z</vt:lpwstr>
  </property>
  <property fmtid="{D5CDD505-2E9C-101B-9397-08002B2CF9AE}" pid="4" name="MSIP_Label_51a6c3db-1667-4f49-995a-8b9973972958_Method">
    <vt:lpwstr>Standard</vt:lpwstr>
  </property>
  <property fmtid="{D5CDD505-2E9C-101B-9397-08002B2CF9AE}" pid="5" name="MSIP_Label_51a6c3db-1667-4f49-995a-8b9973972958_Name">
    <vt:lpwstr>UTS-Internal</vt:lpwstr>
  </property>
  <property fmtid="{D5CDD505-2E9C-101B-9397-08002B2CF9AE}" pid="6" name="MSIP_Label_51a6c3db-1667-4f49-995a-8b9973972958_SiteId">
    <vt:lpwstr>e8911c26-cf9f-4a9c-878e-527807be8791</vt:lpwstr>
  </property>
  <property fmtid="{D5CDD505-2E9C-101B-9397-08002B2CF9AE}" pid="7" name="MSIP_Label_51a6c3db-1667-4f49-995a-8b9973972958_ActionId">
    <vt:lpwstr>89cd37da-97f9-418f-ab20-c6b1e952fa92</vt:lpwstr>
  </property>
  <property fmtid="{D5CDD505-2E9C-101B-9397-08002B2CF9AE}" pid="8" name="MSIP_Label_51a6c3db-1667-4f49-995a-8b9973972958_ContentBits">
    <vt:lpwstr>0</vt:lpwstr>
  </property>
</Properties>
</file>